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<sst xmlns="http://schemas.openxmlformats.org/spreadsheetml/2006/main" count="20" uniqueCount="17">
  <si>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珠海市社会保险参保缴费明细表（灵活就业人员）</t>
  </si>
  <si>
    <t>（2022年7月至2022年12月）       单位：元</t>
  </si>
  <si>
    <t>表1 灵活就业人员参加统账结合职工医疗保险（原一档）的</t>
  </si>
  <si>
    <t>表2 灵活就业人员参加单建统筹职工医疗保险（原二档）的</t>
  </si>
  <si>
    <t>缴费比例</t>
  </si>
  <si>
    <t>养老保险缴费（20%）</t>
  </si>
  <si>
    <t>医疗保险缴费（7%）</t>
  </si>
  <si>
    <t>每月合计缴费（27%）</t>
  </si>
  <si>
    <t>半年合计缴费</t>
  </si>
  <si>
    <t>35周岁以下人员划入IC卡金额（2%）</t>
  </si>
  <si>
    <t>35至45周岁人员划入IC卡金额（3%）</t>
  </si>
  <si>
    <t>45周岁以上人员划入IC卡金额（4%）</t>
  </si>
  <si>
    <t>项目及比例</t>
  </si>
  <si>
    <t>医疗保险缴费（2%）</t>
  </si>
  <si>
    <t>每月合计缴费（22%）</t>
  </si>
  <si>
    <t>缴费基数</t>
  </si>
  <si>
    <t>备注:①3958元为职工基本养老保险、职工基本医疗保险（含生育保险）缴费基数下限（即2020年广东省第二类片区（含珠海市）全口径从业人员月平均工资6597元的60%）。24930元为职工基本养老保险缴费基数上限（即2021年广东省全口径城镇单位就业人员月平均工资8310元的3倍）；19791元为职工基本医疗保险（含生育保险）缴费基数上限（即2020年广东省第二类片区（珠海市）全口径从业人员月平均工资6597元的3倍）。②根据珠医保〔2021〕49号文规定，自2022年起统一将每年的1月1日至12月31日确定为我市医疗保险年度，2021年7月1日至12月31日为社保年度更改医保年度的过渡期。③咨询电话12345、12333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</si>
</sst>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b/>
      <sz val="11"/>
      <color indexed="8"/>
      <name val="黑体"/>
      <family val="0"/>
    </font>
    <font>
      <b/>
      <vertAlign val="superscript"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b/>
      <sz val="20"/>
      <color theme="1"/>
      <name val="黑体"/>
      <family val="0"/>
    </font>
    <font>
      <b/>
      <sz val="11"/>
      <color theme="1"/>
      <name val="黑体"/>
      <family val="0"/>
    </font>
    <font>
      <b/>
      <vertAlign val="superscript"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25" fillId="5" borderId="1" applyNumberFormat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179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23" fillId="6" borderId="1" applyNumberFormat="0" applyAlignment="0" applyProtection="0"/>
    <xf numFmtId="0" fontId="13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Fill="0" applyAlignment="0" applyProtection="0"/>
    <xf numFmtId="0" fontId="21" fillId="16" borderId="0" applyNumberFormat="0" applyBorder="0" applyAlignment="0" applyProtection="0"/>
    <xf numFmtId="0" fontId="19" fillId="7" borderId="3" applyNumberFormat="0" applyAlignment="0" applyProtection="0"/>
    <xf numFmtId="0" fontId="18" fillId="6" borderId="4" applyNumberFormat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12" borderId="0" applyNumberFormat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8" fillId="3" borderId="6" applyNumberFormat="0" applyFont="0" applyAlignment="0" applyProtection="0"/>
    <xf numFmtId="0" fontId="8" fillId="14" borderId="0" applyNumberFormat="0" applyBorder="0" applyAlignment="0" applyProtection="0"/>
    <xf numFmtId="0" fontId="13" fillId="17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8" fillId="13" borderId="0" applyNumberFormat="0" applyBorder="0" applyAlignment="0" applyProtection="0"/>
    <xf numFmtId="0" fontId="11" fillId="0" borderId="7" applyNumberFormat="0" applyFill="0" applyAlignment="0" applyProtection="0"/>
    <xf numFmtId="0" fontId="13" fillId="18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8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19" borderId="0" xfId="0" applyFont="1" applyFill="1" applyAlignment="1">
      <alignment vertical="center"/>
    </xf>
    <xf numFmtId="0" fontId="31" fillId="19" borderId="0" xfId="0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70"/>
        <xdr:cNvSpPr>
          <a:spLocks/>
        </xdr:cNvSpPr>
      </xdr:nvSpPr>
      <xdr:spPr>
        <a:xfrm>
          <a:off x="9525" y="685800"/>
          <a:ext cx="657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28575</xdr:rowOff>
    </xdr:from>
    <xdr:to>
      <xdr:col>10</xdr:col>
      <xdr:colOff>0</xdr:colOff>
      <xdr:row>4</xdr:row>
      <xdr:rowOff>19050</xdr:rowOff>
    </xdr:to>
    <xdr:sp>
      <xdr:nvSpPr>
        <xdr:cNvPr id="2" name="Line 171"/>
        <xdr:cNvSpPr>
          <a:spLocks/>
        </xdr:cNvSpPr>
      </xdr:nvSpPr>
      <xdr:spPr>
        <a:xfrm>
          <a:off x="4838700" y="704850"/>
          <a:ext cx="800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8.75390625" style="1" customWidth="1"/>
    <col min="2" max="8" width="7.25390625" style="1" customWidth="1"/>
    <col min="9" max="9" width="3.875" style="1" customWidth="1"/>
    <col min="10" max="14" width="10.625" style="1" customWidth="1"/>
    <col min="15" max="16384" width="9.00390625" style="1" customWidth="1"/>
  </cols>
  <sheetData>
    <row r="1" spans="1:14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customHeight="1">
      <c r="A3" s="4" t="s">
        <v>2</v>
      </c>
      <c r="B3" s="5"/>
      <c r="C3" s="5"/>
      <c r="D3" s="5"/>
      <c r="E3" s="5"/>
      <c r="F3" s="5"/>
      <c r="G3" s="5"/>
      <c r="H3" s="5"/>
      <c r="I3" s="16"/>
      <c r="J3" s="4" t="s">
        <v>3</v>
      </c>
      <c r="K3" s="4"/>
      <c r="L3" s="4"/>
      <c r="M3" s="4"/>
      <c r="N3" s="4"/>
    </row>
    <row r="4" spans="1:14" ht="29.25" customHeight="1">
      <c r="A4" s="6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7"/>
      <c r="J4" s="6" t="s">
        <v>12</v>
      </c>
      <c r="K4" s="7" t="s">
        <v>5</v>
      </c>
      <c r="L4" s="7" t="s">
        <v>13</v>
      </c>
      <c r="M4" s="7" t="s">
        <v>14</v>
      </c>
      <c r="N4" s="7" t="s">
        <v>8</v>
      </c>
    </row>
    <row r="5" spans="1:14" ht="39" customHeight="1">
      <c r="A5" s="9" t="s">
        <v>15</v>
      </c>
      <c r="B5" s="10"/>
      <c r="C5" s="8"/>
      <c r="D5" s="8"/>
      <c r="E5" s="8"/>
      <c r="F5" s="8"/>
      <c r="G5" s="8"/>
      <c r="H5" s="8"/>
      <c r="I5" s="17"/>
      <c r="J5" s="9" t="s">
        <v>15</v>
      </c>
      <c r="K5" s="10"/>
      <c r="L5" s="10"/>
      <c r="M5" s="10"/>
      <c r="N5" s="10"/>
    </row>
    <row r="6" spans="1:14" ht="15.75" customHeight="1">
      <c r="A6" s="11">
        <v>3958</v>
      </c>
      <c r="B6" s="12">
        <f>ROUND(PRODUCT(A6,0.2),2)</f>
        <v>791.6</v>
      </c>
      <c r="C6" s="12">
        <f aca="true" t="shared" si="0" ref="C6:C14">ROUND(PRODUCT(A6,0.07),2)</f>
        <v>277.06</v>
      </c>
      <c r="D6" s="12">
        <f>SUM(B6,C6)</f>
        <v>1068.66</v>
      </c>
      <c r="E6" s="12">
        <f>PRODUCT(D6,6)</f>
        <v>6411.960000000001</v>
      </c>
      <c r="F6" s="12">
        <f>ROUND(PRODUCT(A6,0.02),2)</f>
        <v>79.16</v>
      </c>
      <c r="G6" s="12">
        <f>ROUND(PRODUCT(A6,0.03),2)</f>
        <v>118.74</v>
      </c>
      <c r="H6" s="12">
        <f>ROUND(PRODUCT(A6,0.04),2)</f>
        <v>158.32</v>
      </c>
      <c r="I6" s="18"/>
      <c r="J6" s="11">
        <v>3958</v>
      </c>
      <c r="K6" s="12">
        <f>ROUND(PRODUCT(J6,0.2),2)</f>
        <v>791.6</v>
      </c>
      <c r="L6" s="12">
        <f aca="true" t="shared" si="1" ref="L6:L14">ROUND(PRODUCT(J6,0.02),2)</f>
        <v>79.16</v>
      </c>
      <c r="M6" s="12">
        <f>SUM(K6,L6)</f>
        <v>870.76</v>
      </c>
      <c r="N6" s="12">
        <f>PRODUCT(M6,6)</f>
        <v>5224.5599999999995</v>
      </c>
    </row>
    <row r="7" spans="1:14" ht="15.75" customHeight="1">
      <c r="A7" s="11">
        <v>5000</v>
      </c>
      <c r="B7" s="12">
        <f>ROUND(PRODUCT(A7,0.2),2)</f>
        <v>1000</v>
      </c>
      <c r="C7" s="12">
        <f t="shared" si="0"/>
        <v>350</v>
      </c>
      <c r="D7" s="12">
        <f aca="true" t="shared" si="2" ref="D7:D15">SUM(B7,C7)</f>
        <v>1350</v>
      </c>
      <c r="E7" s="12">
        <f aca="true" t="shared" si="3" ref="E7:E15">PRODUCT(D7,6)</f>
        <v>8100</v>
      </c>
      <c r="F7" s="12">
        <f aca="true" t="shared" si="4" ref="F7:F15">ROUND(PRODUCT(A7,0.02),2)</f>
        <v>100</v>
      </c>
      <c r="G7" s="12">
        <f aca="true" t="shared" si="5" ref="G7:G15">ROUND(PRODUCT(A7,0.03),2)</f>
        <v>150</v>
      </c>
      <c r="H7" s="12">
        <f aca="true" t="shared" si="6" ref="H7:H15">ROUND(PRODUCT(A7,0.04),2)</f>
        <v>200</v>
      </c>
      <c r="I7" s="18"/>
      <c r="J7" s="11">
        <v>5000</v>
      </c>
      <c r="K7" s="12">
        <f>ROUND(PRODUCT(J7,0.2),2)</f>
        <v>1000</v>
      </c>
      <c r="L7" s="12">
        <f t="shared" si="1"/>
        <v>100</v>
      </c>
      <c r="M7" s="12">
        <f aca="true" t="shared" si="7" ref="M7:M15">SUM(K7,L7)</f>
        <v>1100</v>
      </c>
      <c r="N7" s="12">
        <f aca="true" t="shared" si="8" ref="N7:N15">PRODUCT(M7,6)</f>
        <v>6600</v>
      </c>
    </row>
    <row r="8" spans="1:14" ht="15.75" customHeight="1">
      <c r="A8" s="11">
        <v>6000</v>
      </c>
      <c r="B8" s="12">
        <f aca="true" t="shared" si="9" ref="B8:B15">ROUND(PRODUCT(A8,0.2),2)</f>
        <v>1200</v>
      </c>
      <c r="C8" s="12">
        <f t="shared" si="0"/>
        <v>420</v>
      </c>
      <c r="D8" s="12">
        <f t="shared" si="2"/>
        <v>1620</v>
      </c>
      <c r="E8" s="12">
        <f t="shared" si="3"/>
        <v>9720</v>
      </c>
      <c r="F8" s="12">
        <f t="shared" si="4"/>
        <v>120</v>
      </c>
      <c r="G8" s="12">
        <f t="shared" si="5"/>
        <v>180</v>
      </c>
      <c r="H8" s="12">
        <f t="shared" si="6"/>
        <v>240</v>
      </c>
      <c r="I8" s="18"/>
      <c r="J8" s="11">
        <v>6000</v>
      </c>
      <c r="K8" s="12">
        <f aca="true" t="shared" si="10" ref="K8:K15">ROUND(PRODUCT(J8,0.2),2)</f>
        <v>1200</v>
      </c>
      <c r="L8" s="12">
        <f t="shared" si="1"/>
        <v>120</v>
      </c>
      <c r="M8" s="12">
        <f t="shared" si="7"/>
        <v>1320</v>
      </c>
      <c r="N8" s="12">
        <f t="shared" si="8"/>
        <v>7920</v>
      </c>
    </row>
    <row r="9" spans="1:14" ht="15.75" customHeight="1">
      <c r="A9" s="11">
        <v>7000</v>
      </c>
      <c r="B9" s="12">
        <f t="shared" si="9"/>
        <v>1400</v>
      </c>
      <c r="C9" s="12">
        <f t="shared" si="0"/>
        <v>490</v>
      </c>
      <c r="D9" s="12">
        <f t="shared" si="2"/>
        <v>1890</v>
      </c>
      <c r="E9" s="12">
        <f t="shared" si="3"/>
        <v>11340</v>
      </c>
      <c r="F9" s="12">
        <f t="shared" si="4"/>
        <v>140</v>
      </c>
      <c r="G9" s="12">
        <f t="shared" si="5"/>
        <v>210</v>
      </c>
      <c r="H9" s="12">
        <f t="shared" si="6"/>
        <v>280</v>
      </c>
      <c r="I9" s="18"/>
      <c r="J9" s="11">
        <v>7000</v>
      </c>
      <c r="K9" s="12">
        <f t="shared" si="10"/>
        <v>1400</v>
      </c>
      <c r="L9" s="12">
        <f t="shared" si="1"/>
        <v>140</v>
      </c>
      <c r="M9" s="12">
        <f t="shared" si="7"/>
        <v>1540</v>
      </c>
      <c r="N9" s="12">
        <f t="shared" si="8"/>
        <v>9240</v>
      </c>
    </row>
    <row r="10" spans="1:14" ht="15.75" customHeight="1">
      <c r="A10" s="11">
        <v>8000</v>
      </c>
      <c r="B10" s="12">
        <f t="shared" si="9"/>
        <v>1600</v>
      </c>
      <c r="C10" s="12">
        <f t="shared" si="0"/>
        <v>560</v>
      </c>
      <c r="D10" s="12">
        <f t="shared" si="2"/>
        <v>2160</v>
      </c>
      <c r="E10" s="12">
        <f t="shared" si="3"/>
        <v>12960</v>
      </c>
      <c r="F10" s="12">
        <f t="shared" si="4"/>
        <v>160</v>
      </c>
      <c r="G10" s="12">
        <f t="shared" si="5"/>
        <v>240</v>
      </c>
      <c r="H10" s="12">
        <f t="shared" si="6"/>
        <v>320</v>
      </c>
      <c r="I10" s="18"/>
      <c r="J10" s="11">
        <v>8000</v>
      </c>
      <c r="K10" s="12">
        <f t="shared" si="10"/>
        <v>1600</v>
      </c>
      <c r="L10" s="12">
        <f t="shared" si="1"/>
        <v>160</v>
      </c>
      <c r="M10" s="12">
        <f t="shared" si="7"/>
        <v>1760</v>
      </c>
      <c r="N10" s="12">
        <f t="shared" si="8"/>
        <v>10560</v>
      </c>
    </row>
    <row r="11" spans="1:14" ht="15.75" customHeight="1">
      <c r="A11" s="11">
        <v>9000</v>
      </c>
      <c r="B11" s="12">
        <f t="shared" si="9"/>
        <v>1800</v>
      </c>
      <c r="C11" s="12">
        <f t="shared" si="0"/>
        <v>630</v>
      </c>
      <c r="D11" s="12">
        <f t="shared" si="2"/>
        <v>2430</v>
      </c>
      <c r="E11" s="12">
        <f t="shared" si="3"/>
        <v>14580</v>
      </c>
      <c r="F11" s="12">
        <f t="shared" si="4"/>
        <v>180</v>
      </c>
      <c r="G11" s="12">
        <f t="shared" si="5"/>
        <v>270</v>
      </c>
      <c r="H11" s="12">
        <f t="shared" si="6"/>
        <v>360</v>
      </c>
      <c r="I11" s="18"/>
      <c r="J11" s="11">
        <v>9000</v>
      </c>
      <c r="K11" s="12">
        <f t="shared" si="10"/>
        <v>1800</v>
      </c>
      <c r="L11" s="12">
        <f t="shared" si="1"/>
        <v>180</v>
      </c>
      <c r="M11" s="12">
        <f t="shared" si="7"/>
        <v>1980</v>
      </c>
      <c r="N11" s="12">
        <f t="shared" si="8"/>
        <v>11880</v>
      </c>
    </row>
    <row r="12" spans="1:14" ht="15.75" customHeight="1">
      <c r="A12" s="11">
        <v>10000</v>
      </c>
      <c r="B12" s="12">
        <f t="shared" si="9"/>
        <v>2000</v>
      </c>
      <c r="C12" s="12">
        <f t="shared" si="0"/>
        <v>700</v>
      </c>
      <c r="D12" s="12">
        <f t="shared" si="2"/>
        <v>2700</v>
      </c>
      <c r="E12" s="12">
        <f t="shared" si="3"/>
        <v>16200</v>
      </c>
      <c r="F12" s="12">
        <f t="shared" si="4"/>
        <v>200</v>
      </c>
      <c r="G12" s="12">
        <f t="shared" si="5"/>
        <v>300</v>
      </c>
      <c r="H12" s="12">
        <f t="shared" si="6"/>
        <v>400</v>
      </c>
      <c r="I12" s="18"/>
      <c r="J12" s="11">
        <v>10000</v>
      </c>
      <c r="K12" s="12">
        <f t="shared" si="10"/>
        <v>2000</v>
      </c>
      <c r="L12" s="12">
        <f t="shared" si="1"/>
        <v>200</v>
      </c>
      <c r="M12" s="12">
        <f t="shared" si="7"/>
        <v>2200</v>
      </c>
      <c r="N12" s="12">
        <f t="shared" si="8"/>
        <v>13200</v>
      </c>
    </row>
    <row r="13" spans="1:14" ht="15.75" customHeight="1">
      <c r="A13" s="11">
        <v>15000</v>
      </c>
      <c r="B13" s="12">
        <f t="shared" si="9"/>
        <v>3000</v>
      </c>
      <c r="C13" s="12">
        <f t="shared" si="0"/>
        <v>1050</v>
      </c>
      <c r="D13" s="12">
        <f t="shared" si="2"/>
        <v>4050</v>
      </c>
      <c r="E13" s="12">
        <f t="shared" si="3"/>
        <v>24300</v>
      </c>
      <c r="F13" s="12">
        <f t="shared" si="4"/>
        <v>300</v>
      </c>
      <c r="G13" s="12">
        <f t="shared" si="5"/>
        <v>450</v>
      </c>
      <c r="H13" s="12">
        <f t="shared" si="6"/>
        <v>600</v>
      </c>
      <c r="I13" s="18"/>
      <c r="J13" s="11">
        <v>15000</v>
      </c>
      <c r="K13" s="12">
        <f t="shared" si="10"/>
        <v>3000</v>
      </c>
      <c r="L13" s="12">
        <f t="shared" si="1"/>
        <v>300</v>
      </c>
      <c r="M13" s="12">
        <f t="shared" si="7"/>
        <v>3300</v>
      </c>
      <c r="N13" s="12">
        <f t="shared" si="8"/>
        <v>19800</v>
      </c>
    </row>
    <row r="14" spans="1:14" ht="15.75" customHeight="1">
      <c r="A14" s="11">
        <v>19791</v>
      </c>
      <c r="B14" s="12">
        <f t="shared" si="9"/>
        <v>3958.2</v>
      </c>
      <c r="C14" s="12">
        <f t="shared" si="0"/>
        <v>1385.37</v>
      </c>
      <c r="D14" s="12">
        <f t="shared" si="2"/>
        <v>5343.57</v>
      </c>
      <c r="E14" s="12">
        <f t="shared" si="3"/>
        <v>32061.42</v>
      </c>
      <c r="F14" s="12">
        <f t="shared" si="4"/>
        <v>395.82</v>
      </c>
      <c r="G14" s="12">
        <f t="shared" si="5"/>
        <v>593.73</v>
      </c>
      <c r="H14" s="12">
        <f t="shared" si="6"/>
        <v>791.64</v>
      </c>
      <c r="I14" s="18"/>
      <c r="J14" s="11">
        <v>19791</v>
      </c>
      <c r="K14" s="12">
        <f t="shared" si="10"/>
        <v>3958.2</v>
      </c>
      <c r="L14" s="12">
        <f t="shared" si="1"/>
        <v>395.82</v>
      </c>
      <c r="M14" s="12">
        <f t="shared" si="7"/>
        <v>4354.0199999999995</v>
      </c>
      <c r="N14" s="12">
        <f t="shared" si="8"/>
        <v>26124.119999999995</v>
      </c>
    </row>
    <row r="15" spans="1:14" ht="15.75" customHeight="1">
      <c r="A15" s="11">
        <v>24930</v>
      </c>
      <c r="B15" s="12">
        <f t="shared" si="9"/>
        <v>4986</v>
      </c>
      <c r="C15" s="12">
        <v>1385.37</v>
      </c>
      <c r="D15" s="12">
        <f t="shared" si="2"/>
        <v>6371.37</v>
      </c>
      <c r="E15" s="12">
        <f t="shared" si="3"/>
        <v>38228.22</v>
      </c>
      <c r="F15" s="12">
        <v>395.82</v>
      </c>
      <c r="G15" s="12">
        <v>593.73</v>
      </c>
      <c r="H15" s="12">
        <v>791.64</v>
      </c>
      <c r="I15" s="18"/>
      <c r="J15" s="11">
        <v>24930</v>
      </c>
      <c r="K15" s="12">
        <f t="shared" si="10"/>
        <v>4986</v>
      </c>
      <c r="L15" s="12">
        <v>395.82</v>
      </c>
      <c r="M15" s="12">
        <f t="shared" si="7"/>
        <v>5381.82</v>
      </c>
      <c r="N15" s="12">
        <f t="shared" si="8"/>
        <v>32290.92</v>
      </c>
    </row>
    <row r="16" spans="1:14" ht="82.5" customHeight="1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9" ht="14.2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 customHeight="1">
      <c r="A18" s="14"/>
      <c r="B18" s="15"/>
      <c r="C18" s="15"/>
      <c r="D18" s="15"/>
      <c r="E18" s="15"/>
      <c r="F18" s="15"/>
      <c r="G18" s="15"/>
      <c r="H18" s="15"/>
      <c r="I18" s="15"/>
    </row>
    <row r="19" spans="1:9" ht="15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5.75">
      <c r="A22" s="15"/>
      <c r="B22" s="15"/>
      <c r="C22" s="15"/>
      <c r="D22" s="15"/>
      <c r="E22" s="15"/>
      <c r="F22" s="15"/>
      <c r="G22" s="15"/>
      <c r="H22" s="15"/>
      <c r="I22" s="15"/>
    </row>
  </sheetData>
  <sheetProtection/>
  <mergeCells count="16">
    <mergeCell ref="A1:N1"/>
    <mergeCell ref="A2:N2"/>
    <mergeCell ref="A3:H3"/>
    <mergeCell ref="J3:N3"/>
    <mergeCell ref="A16:N16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 verticalCentered="1"/>
  <pageMargins left="0.4840277777777778" right="0.4840277777777778" top="0.9798611111111111" bottom="0.5902777777777778" header="0.3104166666666667" footer="0.3104166666666667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万伟凌</dc:creator>
  <cp:keywords/>
  <dc:description/>
  <cp:lastModifiedBy>kylin</cp:lastModifiedBy>
  <cp:lastPrinted>2017-07-20T00:22:19Z</cp:lastPrinted>
  <dcterms:created xsi:type="dcterms:W3CDTF">2012-06-22T18:11:12Z</dcterms:created>
  <dcterms:modified xsi:type="dcterms:W3CDTF">2022-11-02T16:41:12Z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